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LPSC public\_docs\_Utilities\"/>
    </mc:Choice>
  </mc:AlternateContent>
  <bookViews>
    <workbookView xWindow="0" yWindow="0" windowWidth="16395" windowHeight="5670"/>
  </bookViews>
  <sheets>
    <sheet name="ISF Calculator" sheetId="6" r:id="rId1"/>
  </sheets>
  <calcPr calcId="152511"/>
</workbook>
</file>

<file path=xl/calcChain.xml><?xml version="1.0" encoding="utf-8"?>
<calcChain xmlns="http://schemas.openxmlformats.org/spreadsheetml/2006/main">
  <c r="G17" i="6" l="1"/>
  <c r="J16" i="6" l="1"/>
  <c r="J17" i="6"/>
  <c r="J18" i="6"/>
  <c r="J19" i="6"/>
  <c r="J20" i="6"/>
  <c r="J21" i="6"/>
  <c r="J22" i="6"/>
  <c r="J23" i="6"/>
  <c r="J24" i="6"/>
  <c r="J25" i="6"/>
  <c r="J26" i="6"/>
  <c r="I16" i="6"/>
  <c r="I17" i="6"/>
  <c r="I18" i="6"/>
  <c r="I19" i="6"/>
  <c r="I20" i="6"/>
  <c r="I21" i="6"/>
  <c r="I22" i="6"/>
  <c r="I23" i="6"/>
  <c r="I24" i="6"/>
  <c r="I25" i="6"/>
  <c r="I26" i="6"/>
  <c r="H16" i="6"/>
  <c r="H17" i="6"/>
  <c r="H18" i="6"/>
  <c r="H19" i="6"/>
  <c r="H20" i="6"/>
  <c r="H21" i="6"/>
  <c r="H22" i="6"/>
  <c r="H23" i="6"/>
  <c r="H24" i="6"/>
  <c r="H25" i="6"/>
  <c r="H26" i="6"/>
  <c r="G16" i="6"/>
  <c r="G18" i="6"/>
  <c r="G19" i="6"/>
  <c r="G20" i="6"/>
  <c r="G21" i="6"/>
  <c r="G22" i="6"/>
  <c r="G23" i="6"/>
  <c r="G24" i="6"/>
  <c r="G25" i="6"/>
  <c r="G26" i="6"/>
  <c r="H27" i="6" l="1"/>
  <c r="H8" i="6" s="1"/>
  <c r="G27" i="6"/>
  <c r="G8" i="6" s="1"/>
  <c r="G10" i="6" s="1"/>
  <c r="H9" i="6" s="1"/>
  <c r="J27" i="6"/>
  <c r="J8" i="6" s="1"/>
  <c r="I27" i="6"/>
  <c r="I8" i="6" s="1"/>
  <c r="H10" i="6" l="1"/>
  <c r="I9" i="6" s="1"/>
  <c r="I10" i="6" s="1"/>
  <c r="J9" i="6" l="1"/>
  <c r="J10" i="6" s="1"/>
  <c r="K10" i="6" s="1"/>
</calcChain>
</file>

<file path=xl/sharedStrings.xml><?xml version="1.0" encoding="utf-8"?>
<sst xmlns="http://schemas.openxmlformats.org/spreadsheetml/2006/main" count="55" uniqueCount="27">
  <si>
    <t>per $1000</t>
  </si>
  <si>
    <t>&lt;</t>
  </si>
  <si>
    <t>&gt;</t>
  </si>
  <si>
    <t>2nd Quarter Reports Revenue 
Jan. 1 - Jun 30</t>
  </si>
  <si>
    <t>3rd Quarter Reports Revenue 
Jan. 1 - Sept. 30</t>
  </si>
  <si>
    <t>4th Quarter Reports Revenue
Jan. 1 - Dec. 31</t>
  </si>
  <si>
    <r>
      <t xml:space="preserve">1st Quarter </t>
    </r>
    <r>
      <rPr>
        <b/>
        <sz val="8"/>
        <color indexed="8"/>
        <rFont val="Calibri"/>
        <family val="2"/>
      </rPr>
      <t>Reports Revenue 
Jan. 1 -Mar 31</t>
    </r>
  </si>
  <si>
    <t>Inspection &amp; Supervision Quarterly Fee Calculator</t>
  </si>
  <si>
    <t>June 30th each year</t>
  </si>
  <si>
    <t>Sept. 30th each year</t>
  </si>
  <si>
    <t>Dec.  31st each year</t>
  </si>
  <si>
    <t>March 31st each year</t>
  </si>
  <si>
    <t>Due Date</t>
  </si>
  <si>
    <r>
      <t>Total Intrastate gross receipts for the calendar year (</t>
    </r>
    <r>
      <rPr>
        <b/>
        <sz val="9"/>
        <color indexed="10"/>
        <rFont val="Calibri"/>
        <family val="2"/>
      </rPr>
      <t>Jan. 1 to current period ending date</t>
    </r>
    <r>
      <rPr>
        <b/>
        <sz val="9"/>
        <color indexed="8"/>
        <rFont val="Calibri"/>
        <family val="2"/>
      </rPr>
      <t>)</t>
    </r>
  </si>
  <si>
    <t>TOTAL FEE  (Amount computed from Schedule below)</t>
  </si>
  <si>
    <t>Less TOTAL FEE paid on prior quarter's report</t>
  </si>
  <si>
    <t>Net Fee Due</t>
  </si>
  <si>
    <r>
      <t>This is an informal estimated calculator.</t>
    </r>
    <r>
      <rPr>
        <b/>
        <i/>
        <u/>
        <sz val="14"/>
        <color rgb="FFFF0000"/>
        <rFont val="Calibri"/>
        <family val="2"/>
        <scheme val="minor"/>
      </rPr>
      <t xml:space="preserve"> It is not a formal Louisiana Department of Revenue document</t>
    </r>
    <r>
      <rPr>
        <b/>
        <sz val="14"/>
        <color rgb="FFFF0000"/>
        <rFont val="Calibri"/>
        <family val="2"/>
        <scheme val="minor"/>
      </rPr>
      <t>.  The amounts due may vary from what is actually owed to the Louisiana Department of Revenue.   If your LDR Form R-5197 is filed after the due date your account may incur Penalties and Interest.</t>
    </r>
  </si>
  <si>
    <r>
      <t>1st Quarter Calculations</t>
    </r>
    <r>
      <rPr>
        <b/>
        <sz val="8"/>
        <color indexed="8"/>
        <rFont val="Calibri"/>
        <family val="2"/>
      </rPr>
      <t xml:space="preserve">
Jan. 1 -Mar 31</t>
    </r>
  </si>
  <si>
    <r>
      <t>2nd Quarter Calculations</t>
    </r>
    <r>
      <rPr>
        <b/>
        <sz val="8"/>
        <color indexed="8"/>
        <rFont val="Calibri"/>
        <family val="2"/>
      </rPr>
      <t xml:space="preserve">
Jan. 1 -Jun 30</t>
    </r>
  </si>
  <si>
    <t>3rd Quarter Calculations
Jan. 1 - Sept. 30</t>
  </si>
  <si>
    <t>4th Quarter Calculations
Jan. 1 - Dec. 31</t>
  </si>
  <si>
    <t>Minimum Amount Due</t>
  </si>
  <si>
    <t>Rate of fee</t>
  </si>
  <si>
    <t>Gross Receipts</t>
  </si>
  <si>
    <t>The minimum fee is $20 per quarter.</t>
  </si>
  <si>
    <t xml:space="preserve">Below is the calculation for the quarterly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</si>
</sst>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&quot;$&quot;#,##0.0000_);[Red]\(&quot;$&quot;#,##0.0000\)"/>
  </numFmts>
  <fonts count="16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0" applyNumberFormat="1"/>
    <xf numFmtId="6" fontId="0" fillId="0" borderId="0" xfId="0" applyNumberFormat="1"/>
    <xf numFmtId="6" fontId="0" fillId="0" borderId="0" xfId="0" applyNumberFormat="1" applyAlignment="1">
      <alignment horizontal="right"/>
    </xf>
    <xf numFmtId="8" fontId="0" fillId="0" borderId="0" xfId="0" applyNumberFormat="1"/>
    <xf numFmtId="0" fontId="0" fillId="0" borderId="0" xfId="0" applyBorder="1"/>
    <xf numFmtId="8" fontId="0" fillId="2" borderId="0" xfId="0" applyNumberFormat="1" applyFill="1"/>
    <xf numFmtId="0" fontId="0" fillId="0" borderId="0" xfId="0" applyBorder="1" applyAlignment="1">
      <alignment horizontal="center"/>
    </xf>
    <xf numFmtId="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44" fontId="7" fillId="3" borderId="0" xfId="0" applyNumberFormat="1" applyFont="1" applyFill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165" fontId="0" fillId="2" borderId="0" xfId="0" applyNumberFormat="1" applyFill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8" fontId="6" fillId="0" borderId="0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right"/>
    </xf>
    <xf numFmtId="0" fontId="0" fillId="0" borderId="0" xfId="0" applyBorder="1" applyAlignment="1">
      <alignment horizontal="right" wrapText="1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8" fontId="6" fillId="0" borderId="1" xfId="0" applyNumberFormat="1" applyFont="1" applyBorder="1"/>
    <xf numFmtId="8" fontId="6" fillId="0" borderId="4" xfId="0" applyNumberFormat="1" applyFont="1" applyBorder="1"/>
    <xf numFmtId="8" fontId="6" fillId="0" borderId="5" xfId="0" applyNumberFormat="1" applyFont="1" applyBorder="1"/>
    <xf numFmtId="8" fontId="6" fillId="0" borderId="1" xfId="0" applyNumberFormat="1" applyFont="1" applyBorder="1" applyProtection="1">
      <protection locked="0"/>
    </xf>
    <xf numFmtId="8" fontId="6" fillId="0" borderId="4" xfId="0" applyNumberFormat="1" applyFont="1" applyBorder="1" applyProtection="1">
      <protection locked="0"/>
    </xf>
    <xf numFmtId="8" fontId="6" fillId="0" borderId="5" xfId="0" applyNumberFormat="1" applyFont="1" applyBorder="1" applyProtection="1">
      <protection locked="0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8" fontId="6" fillId="0" borderId="0" xfId="0" applyNumberFormat="1" applyFont="1" applyBorder="1"/>
    <xf numFmtId="44" fontId="7" fillId="3" borderId="0" xfId="0" applyNumberFormat="1" applyFont="1" applyFill="1" applyAlignment="1">
      <alignment horizontal="center" wrapText="1"/>
    </xf>
    <xf numFmtId="44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2" fillId="0" borderId="0" xfId="0" applyFont="1"/>
    <xf numFmtId="44" fontId="14" fillId="0" borderId="0" xfId="0" applyNumberFormat="1" applyFont="1" applyAlignment="1"/>
    <xf numFmtId="44" fontId="15" fillId="0" borderId="0" xfId="0" applyNumberFormat="1" applyFont="1" applyAlignment="1">
      <alignment horizontal="right"/>
    </xf>
    <xf numFmtId="44" fontId="7" fillId="3" borderId="0" xfId="0" applyNumberFormat="1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0" fillId="0" borderId="0" xfId="0" applyAlignment="1"/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J7" sqref="J7"/>
    </sheetView>
  </sheetViews>
  <sheetFormatPr defaultRowHeight="15" x14ac:dyDescent="0.25"/>
  <cols>
    <col min="1" max="1" width="2" bestFit="1" customWidth="1"/>
    <col min="2" max="2" width="13.42578125" customWidth="1"/>
    <col min="3" max="3" width="2.7109375" customWidth="1"/>
    <col min="4" max="4" width="13" customWidth="1"/>
    <col min="5" max="5" width="23" style="2" customWidth="1"/>
    <col min="6" max="6" width="46.7109375" customWidth="1"/>
    <col min="7" max="7" width="18.7109375" style="3" customWidth="1"/>
    <col min="8" max="8" width="18.7109375" customWidth="1"/>
    <col min="9" max="9" width="18.7109375" style="3" customWidth="1"/>
    <col min="10" max="10" width="18.7109375" customWidth="1"/>
    <col min="11" max="11" width="16.5703125" customWidth="1"/>
  </cols>
  <sheetData>
    <row r="1" spans="1:11" ht="43.5" customHeight="1" x14ac:dyDescent="0.55000000000000004">
      <c r="B1" s="47" t="s">
        <v>7</v>
      </c>
      <c r="C1" s="47"/>
      <c r="D1" s="47"/>
      <c r="E1" s="47"/>
      <c r="F1" s="47"/>
      <c r="G1" s="47"/>
      <c r="H1" s="47"/>
      <c r="I1" s="47"/>
      <c r="J1" s="47"/>
      <c r="K1" s="48"/>
    </row>
    <row r="2" spans="1:11" x14ac:dyDescent="0.25">
      <c r="B2" s="49" t="s">
        <v>17</v>
      </c>
      <c r="C2" s="49"/>
      <c r="D2" s="49"/>
      <c r="E2" s="49"/>
      <c r="F2" s="49"/>
      <c r="G2" s="49"/>
      <c r="H2" s="50"/>
      <c r="I2" s="50"/>
      <c r="J2" s="50"/>
      <c r="K2" s="51"/>
    </row>
    <row r="3" spans="1:11" ht="22.5" customHeight="1" x14ac:dyDescent="0.25">
      <c r="B3" s="49"/>
      <c r="C3" s="49"/>
      <c r="D3" s="49"/>
      <c r="E3" s="49"/>
      <c r="F3" s="49"/>
      <c r="G3" s="49"/>
      <c r="H3" s="50"/>
      <c r="I3" s="50"/>
      <c r="J3" s="50"/>
      <c r="K3" s="51"/>
    </row>
    <row r="4" spans="1:11" s="2" customFormat="1" x14ac:dyDescent="0.25">
      <c r="A4"/>
      <c r="B4" s="11"/>
      <c r="C4" s="11"/>
      <c r="D4"/>
      <c r="E4" s="1"/>
      <c r="F4" s="9"/>
      <c r="G4" s="9"/>
      <c r="H4" s="7"/>
      <c r="I4" s="7"/>
    </row>
    <row r="5" spans="1:11" s="13" customFormat="1" ht="17.45" customHeight="1" x14ac:dyDescent="0.25">
      <c r="A5" s="26"/>
      <c r="B5" s="23"/>
      <c r="C5" s="23"/>
      <c r="D5" s="26"/>
      <c r="E5" s="24"/>
      <c r="F5" s="28" t="s">
        <v>12</v>
      </c>
      <c r="G5" s="25" t="s">
        <v>8</v>
      </c>
      <c r="H5" s="25" t="s">
        <v>9</v>
      </c>
      <c r="I5" s="25" t="s">
        <v>10</v>
      </c>
      <c r="J5" s="25" t="s">
        <v>11</v>
      </c>
    </row>
    <row r="6" spans="1:11" s="13" customFormat="1" ht="47.25" x14ac:dyDescent="0.25">
      <c r="A6" s="12"/>
      <c r="B6" s="12"/>
      <c r="C6" s="42"/>
      <c r="D6" s="12"/>
      <c r="F6" s="12"/>
      <c r="G6" s="14" t="s">
        <v>6</v>
      </c>
      <c r="H6" s="15" t="s">
        <v>3</v>
      </c>
      <c r="I6" s="16" t="s">
        <v>4</v>
      </c>
      <c r="J6" s="17" t="s">
        <v>5</v>
      </c>
    </row>
    <row r="7" spans="1:11" s="2" customFormat="1" ht="15.75" x14ac:dyDescent="0.25">
      <c r="A7" s="30">
        <v>1</v>
      </c>
      <c r="B7" s="57" t="s">
        <v>13</v>
      </c>
      <c r="C7" s="58"/>
      <c r="D7" s="59"/>
      <c r="E7" s="59"/>
      <c r="F7" s="60"/>
      <c r="G7" s="34"/>
      <c r="H7" s="35"/>
      <c r="I7" s="35"/>
      <c r="J7" s="36"/>
    </row>
    <row r="8" spans="1:11" s="2" customFormat="1" ht="15.75" x14ac:dyDescent="0.25">
      <c r="A8" s="30">
        <v>2</v>
      </c>
      <c r="B8" s="52" t="s">
        <v>14</v>
      </c>
      <c r="C8" s="53"/>
      <c r="D8" s="55"/>
      <c r="E8" s="55"/>
      <c r="F8" s="56"/>
      <c r="G8" s="31">
        <f>IF(G27&lt;G29,G29,G27)</f>
        <v>20</v>
      </c>
      <c r="H8" s="32">
        <f>IF(H27&lt;H29,H29,H27)</f>
        <v>40</v>
      </c>
      <c r="I8" s="32">
        <f>IF(I27&lt;I29,I29,I27)</f>
        <v>60</v>
      </c>
      <c r="J8" s="33">
        <f>IF(J27&lt;J29,J29,J27)</f>
        <v>80</v>
      </c>
    </row>
    <row r="9" spans="1:11" s="2" customFormat="1" ht="15.75" x14ac:dyDescent="0.25">
      <c r="A9" s="30">
        <v>3</v>
      </c>
      <c r="B9" s="52" t="s">
        <v>15</v>
      </c>
      <c r="C9" s="53"/>
      <c r="D9" s="53"/>
      <c r="E9" s="53"/>
      <c r="F9" s="54"/>
      <c r="G9" s="31">
        <v>0</v>
      </c>
      <c r="H9" s="32">
        <f>G10</f>
        <v>20</v>
      </c>
      <c r="I9" s="32">
        <f>H9+H10</f>
        <v>40</v>
      </c>
      <c r="J9" s="33">
        <f>I9+I10</f>
        <v>60</v>
      </c>
    </row>
    <row r="10" spans="1:11" s="2" customFormat="1" ht="15.75" x14ac:dyDescent="0.25">
      <c r="A10" s="29">
        <v>4</v>
      </c>
      <c r="B10" s="52" t="s">
        <v>16</v>
      </c>
      <c r="C10" s="53"/>
      <c r="D10" s="55"/>
      <c r="E10" s="55"/>
      <c r="F10" s="56"/>
      <c r="G10" s="31">
        <f>IF((G8-G9)&lt;20,"$20.00",G8-G9)*1</f>
        <v>20</v>
      </c>
      <c r="H10" s="32">
        <f>IF((H8-H9)&lt;20,"$20.00",H8-H9)*1</f>
        <v>20</v>
      </c>
      <c r="I10" s="32">
        <f>IF((I8-I9)&lt;20,"$20.00",I8-I9)*1</f>
        <v>20</v>
      </c>
      <c r="J10" s="33">
        <f>IF((J8-J9)&lt;20,"$20.00",J8-J9)*1</f>
        <v>20</v>
      </c>
      <c r="K10" s="22">
        <f>SUM(G10:J10)</f>
        <v>80</v>
      </c>
    </row>
    <row r="11" spans="1:11" s="2" customFormat="1" ht="15.75" x14ac:dyDescent="0.25">
      <c r="A11" s="37"/>
      <c r="B11" s="37"/>
      <c r="C11" s="37"/>
      <c r="D11" s="38"/>
      <c r="E11" s="38"/>
      <c r="F11" s="38"/>
      <c r="G11" s="39"/>
      <c r="H11" s="39"/>
      <c r="I11" s="39"/>
      <c r="J11" s="39"/>
      <c r="K11" s="22"/>
    </row>
    <row r="12" spans="1:11" s="2" customFormat="1" ht="15.75" x14ac:dyDescent="0.25">
      <c r="A12" s="37"/>
      <c r="B12" s="37"/>
      <c r="C12" s="37"/>
      <c r="D12" s="38"/>
      <c r="E12" s="38"/>
      <c r="F12" s="38"/>
      <c r="G12" s="39"/>
      <c r="H12" s="39"/>
      <c r="I12" s="39"/>
      <c r="J12" s="39"/>
      <c r="K12" s="22"/>
    </row>
    <row r="13" spans="1:11" s="2" customFormat="1" ht="15.75" x14ac:dyDescent="0.25">
      <c r="A13" s="37"/>
      <c r="B13" s="37"/>
      <c r="C13" s="37"/>
      <c r="D13" s="38"/>
      <c r="E13" s="38"/>
      <c r="F13" s="38"/>
      <c r="G13" s="39"/>
      <c r="H13" s="39"/>
      <c r="I13" s="39"/>
      <c r="J13" s="39"/>
      <c r="K13" s="22"/>
    </row>
    <row r="14" spans="1:11" s="2" customFormat="1" ht="14.45" customHeight="1" x14ac:dyDescent="0.3">
      <c r="B14" s="43" t="s">
        <v>26</v>
      </c>
      <c r="C14" s="43"/>
      <c r="D14" s="19"/>
      <c r="E14" s="19"/>
      <c r="F14" s="20"/>
      <c r="G14" s="21"/>
      <c r="H14" s="21"/>
      <c r="I14" s="21"/>
      <c r="J14" s="21"/>
    </row>
    <row r="15" spans="1:11" s="2" customFormat="1" ht="14.45" customHeight="1" x14ac:dyDescent="0.25">
      <c r="A15" s="40"/>
      <c r="B15" s="46" t="s">
        <v>24</v>
      </c>
      <c r="C15" s="46"/>
      <c r="D15" s="46"/>
      <c r="E15" s="40" t="s">
        <v>23</v>
      </c>
      <c r="F15" s="40"/>
      <c r="G15" s="40" t="s">
        <v>18</v>
      </c>
      <c r="H15" s="40" t="s">
        <v>19</v>
      </c>
      <c r="I15" s="16" t="s">
        <v>20</v>
      </c>
      <c r="J15" s="17" t="s">
        <v>21</v>
      </c>
    </row>
    <row r="16" spans="1:11" x14ac:dyDescent="0.25">
      <c r="A16" t="s">
        <v>1</v>
      </c>
      <c r="B16" s="5">
        <v>100000</v>
      </c>
      <c r="C16" s="5"/>
      <c r="D16" s="2"/>
      <c r="E16" s="8">
        <v>4.9400000000000004</v>
      </c>
      <c r="F16" s="3" t="s">
        <v>0</v>
      </c>
      <c r="G16" s="6">
        <f>IF($G$7&gt;B16,B16/1000*E16, ($G$7/1000*E16))</f>
        <v>0</v>
      </c>
      <c r="H16" s="6">
        <f>IF($H$7&gt;B16,B16/1000*E16, ($H$7/1000*E16))</f>
        <v>0</v>
      </c>
      <c r="I16" s="6">
        <f>IF($I$7&gt;B16,B16/1000*E16, ($I$7/1000*E16))</f>
        <v>0</v>
      </c>
      <c r="J16" s="6">
        <f>IF($J$7&gt;B16,B16/1000*E16, ($J$7/1000*E16))</f>
        <v>0</v>
      </c>
    </row>
    <row r="17" spans="1:13" x14ac:dyDescent="0.25">
      <c r="A17" t="s">
        <v>2</v>
      </c>
      <c r="B17" s="4">
        <v>100000</v>
      </c>
      <c r="C17" t="s">
        <v>1</v>
      </c>
      <c r="D17" s="27">
        <v>250000</v>
      </c>
      <c r="E17" s="8">
        <v>4.16</v>
      </c>
      <c r="F17" s="3" t="s">
        <v>0</v>
      </c>
      <c r="G17" s="6">
        <f t="shared" ref="G17:G25" si="0">IF(AND($G$7&gt;B17,$G$7&lt;=D17),(($G$7-B17)/1000)*E17,IF($G$7&lt;D17,0,((D17-B17)/1000)*E17))</f>
        <v>0</v>
      </c>
      <c r="H17" s="6">
        <f t="shared" ref="H17:H25" si="1">IF(AND($H$7&gt;B17,$H$7&lt;=D17),(($H$7-B17)/1000)*E17,IF($H$7&lt;D17,0,((D17-B17)/1000)*E17))</f>
        <v>0</v>
      </c>
      <c r="I17" s="6">
        <f t="shared" ref="I17:I25" si="2">IF(AND($I$7&gt;B17,$I$7&lt;=D17),(($I$7-B17)/1000)*E17,IF($I$7&lt;D17,0,((D17-B17)/1000)*E17))</f>
        <v>0</v>
      </c>
      <c r="J17" s="6">
        <f t="shared" ref="J17:J25" si="3">IF(AND($J$7&gt;B17,$J$7&lt;=D17),(($J$7-B17)/1000)*E17,IF($J$7&lt;D17,0,((D17-B17)/1000)*E17))</f>
        <v>0</v>
      </c>
      <c r="M17" s="10"/>
    </row>
    <row r="18" spans="1:13" x14ac:dyDescent="0.25">
      <c r="A18" t="s">
        <v>2</v>
      </c>
      <c r="B18" s="4">
        <v>250000</v>
      </c>
      <c r="C18" t="s">
        <v>1</v>
      </c>
      <c r="D18" s="27">
        <v>500000</v>
      </c>
      <c r="E18" s="8">
        <v>3.38</v>
      </c>
      <c r="F18" s="3" t="s">
        <v>0</v>
      </c>
      <c r="G18" s="6">
        <f t="shared" si="0"/>
        <v>0</v>
      </c>
      <c r="H18" s="6">
        <f t="shared" si="1"/>
        <v>0</v>
      </c>
      <c r="I18" s="6">
        <f t="shared" si="2"/>
        <v>0</v>
      </c>
      <c r="J18" s="6">
        <f t="shared" si="3"/>
        <v>0</v>
      </c>
      <c r="M18" s="10"/>
    </row>
    <row r="19" spans="1:13" x14ac:dyDescent="0.25">
      <c r="A19" t="s">
        <v>2</v>
      </c>
      <c r="B19" s="4">
        <v>500000</v>
      </c>
      <c r="C19" t="s">
        <v>1</v>
      </c>
      <c r="D19" s="27">
        <v>750000</v>
      </c>
      <c r="E19" s="8">
        <v>2.61</v>
      </c>
      <c r="F19" s="3" t="s">
        <v>0</v>
      </c>
      <c r="G19" s="6">
        <f t="shared" si="0"/>
        <v>0</v>
      </c>
      <c r="H19" s="6">
        <f t="shared" si="1"/>
        <v>0</v>
      </c>
      <c r="I19" s="6">
        <f t="shared" si="2"/>
        <v>0</v>
      </c>
      <c r="J19" s="6">
        <f t="shared" si="3"/>
        <v>0</v>
      </c>
      <c r="M19" s="10"/>
    </row>
    <row r="20" spans="1:13" x14ac:dyDescent="0.25">
      <c r="A20" t="s">
        <v>2</v>
      </c>
      <c r="B20" s="4">
        <v>750000</v>
      </c>
      <c r="C20" t="s">
        <v>1</v>
      </c>
      <c r="D20" s="27">
        <v>1000000</v>
      </c>
      <c r="E20" s="8">
        <v>2.2200000000000002</v>
      </c>
      <c r="F20" s="3" t="s">
        <v>0</v>
      </c>
      <c r="G20" s="6">
        <f t="shared" si="0"/>
        <v>0</v>
      </c>
      <c r="H20" s="6">
        <f t="shared" si="1"/>
        <v>0</v>
      </c>
      <c r="I20" s="6">
        <f t="shared" si="2"/>
        <v>0</v>
      </c>
      <c r="J20" s="6">
        <f t="shared" si="3"/>
        <v>0</v>
      </c>
      <c r="M20" s="10"/>
    </row>
    <row r="21" spans="1:13" x14ac:dyDescent="0.25">
      <c r="A21" t="s">
        <v>2</v>
      </c>
      <c r="B21" s="4">
        <v>1000000</v>
      </c>
      <c r="C21" t="s">
        <v>1</v>
      </c>
      <c r="D21" s="27">
        <v>2000000</v>
      </c>
      <c r="E21" s="8">
        <v>1.83</v>
      </c>
      <c r="F21" s="3" t="s">
        <v>0</v>
      </c>
      <c r="G21" s="6">
        <f t="shared" si="0"/>
        <v>0</v>
      </c>
      <c r="H21" s="6">
        <f t="shared" si="1"/>
        <v>0</v>
      </c>
      <c r="I21" s="6">
        <f t="shared" si="2"/>
        <v>0</v>
      </c>
      <c r="J21" s="6">
        <f t="shared" si="3"/>
        <v>0</v>
      </c>
      <c r="L21" s="2"/>
      <c r="M21" s="10"/>
    </row>
    <row r="22" spans="1:13" x14ac:dyDescent="0.25">
      <c r="A22" t="s">
        <v>2</v>
      </c>
      <c r="B22" s="4">
        <v>2000000</v>
      </c>
      <c r="C22" t="s">
        <v>1</v>
      </c>
      <c r="D22" s="27">
        <v>5000000</v>
      </c>
      <c r="E22" s="8">
        <v>1.44</v>
      </c>
      <c r="F22" s="3" t="s">
        <v>0</v>
      </c>
      <c r="G22" s="6">
        <f t="shared" si="0"/>
        <v>0</v>
      </c>
      <c r="H22" s="6">
        <f t="shared" si="1"/>
        <v>0</v>
      </c>
      <c r="I22" s="6">
        <f t="shared" si="2"/>
        <v>0</v>
      </c>
      <c r="J22" s="6">
        <f t="shared" si="3"/>
        <v>0</v>
      </c>
    </row>
    <row r="23" spans="1:13" x14ac:dyDescent="0.25">
      <c r="A23" t="s">
        <v>2</v>
      </c>
      <c r="B23" s="4">
        <v>5000000</v>
      </c>
      <c r="C23" t="s">
        <v>1</v>
      </c>
      <c r="D23" s="27">
        <v>10000000</v>
      </c>
      <c r="E23" s="8">
        <v>1.06</v>
      </c>
      <c r="F23" s="3" t="s">
        <v>0</v>
      </c>
      <c r="G23" s="6">
        <f t="shared" si="0"/>
        <v>0</v>
      </c>
      <c r="H23" s="6">
        <f t="shared" si="1"/>
        <v>0</v>
      </c>
      <c r="I23" s="6">
        <f t="shared" si="2"/>
        <v>0</v>
      </c>
      <c r="J23" s="6">
        <f t="shared" si="3"/>
        <v>0</v>
      </c>
    </row>
    <row r="24" spans="1:13" x14ac:dyDescent="0.25">
      <c r="A24" t="s">
        <v>2</v>
      </c>
      <c r="B24" s="4">
        <v>10000000</v>
      </c>
      <c r="C24" t="s">
        <v>1</v>
      </c>
      <c r="D24" s="27">
        <v>25000000</v>
      </c>
      <c r="E24" s="8">
        <v>0.9</v>
      </c>
      <c r="F24" s="3" t="s">
        <v>0</v>
      </c>
      <c r="G24" s="6">
        <f t="shared" si="0"/>
        <v>0</v>
      </c>
      <c r="H24" s="6">
        <f t="shared" si="1"/>
        <v>0</v>
      </c>
      <c r="I24" s="6">
        <f t="shared" si="2"/>
        <v>0</v>
      </c>
      <c r="J24" s="6">
        <f t="shared" si="3"/>
        <v>0</v>
      </c>
      <c r="K24" s="6"/>
    </row>
    <row r="25" spans="1:13" x14ac:dyDescent="0.25">
      <c r="A25" t="s">
        <v>2</v>
      </c>
      <c r="B25" s="4">
        <v>25000000</v>
      </c>
      <c r="C25" t="s">
        <v>1</v>
      </c>
      <c r="D25" s="27">
        <v>100000000</v>
      </c>
      <c r="E25" s="8">
        <v>0.75</v>
      </c>
      <c r="F25" s="3" t="s">
        <v>0</v>
      </c>
      <c r="G25" s="6">
        <f t="shared" si="0"/>
        <v>0</v>
      </c>
      <c r="H25" s="6">
        <f t="shared" si="1"/>
        <v>0</v>
      </c>
      <c r="I25" s="6">
        <f t="shared" si="2"/>
        <v>0</v>
      </c>
      <c r="J25" s="6">
        <f t="shared" si="3"/>
        <v>0</v>
      </c>
    </row>
    <row r="26" spans="1:13" x14ac:dyDescent="0.25">
      <c r="A26" t="s">
        <v>2</v>
      </c>
      <c r="B26" s="5">
        <v>100000000</v>
      </c>
      <c r="C26" s="5"/>
      <c r="D26" s="5"/>
      <c r="E26" s="18">
        <v>0.63500000000000001</v>
      </c>
      <c r="F26" s="3" t="s">
        <v>0</v>
      </c>
      <c r="G26" s="6">
        <f>IF($G$7&gt;B26,(($G$7-B26)/1000)*E26,0)</f>
        <v>0</v>
      </c>
      <c r="H26" s="6">
        <f>IF($H$7&gt;B26,(($H$7-B26)/1000)*E26,0)</f>
        <v>0</v>
      </c>
      <c r="I26" s="6">
        <f>IF($I$7&gt;B26,(($I$7-B26)/1000)*E26,0)</f>
        <v>0</v>
      </c>
      <c r="J26" s="6">
        <f>IF($J$7&gt;B26,(($J$7-B26)/1000)*E26,0)</f>
        <v>0</v>
      </c>
    </row>
    <row r="27" spans="1:13" x14ac:dyDescent="0.25">
      <c r="G27" s="6">
        <f>SUM(G16:G26)</f>
        <v>0</v>
      </c>
      <c r="H27" s="6">
        <f>SUM(H16:H26)</f>
        <v>0</v>
      </c>
      <c r="I27" s="6">
        <f>SUM(I16:I26)</f>
        <v>0</v>
      </c>
      <c r="J27" s="6">
        <f>SUM(J16:J26)</f>
        <v>0</v>
      </c>
    </row>
    <row r="28" spans="1:13" x14ac:dyDescent="0.25">
      <c r="B28" s="4"/>
      <c r="C28" s="4"/>
      <c r="G28" s="6"/>
      <c r="H28" s="3"/>
      <c r="I28"/>
    </row>
    <row r="29" spans="1:13" ht="15.75" x14ac:dyDescent="0.25">
      <c r="F29" s="41" t="s">
        <v>22</v>
      </c>
      <c r="G29" s="6">
        <v>20</v>
      </c>
      <c r="H29" s="6">
        <v>40</v>
      </c>
      <c r="I29" s="6">
        <v>60</v>
      </c>
      <c r="J29" s="6">
        <v>80</v>
      </c>
    </row>
    <row r="30" spans="1:13" ht="15.75" x14ac:dyDescent="0.25">
      <c r="F30" s="45" t="s">
        <v>25</v>
      </c>
      <c r="G30" s="44"/>
      <c r="H30" s="44"/>
      <c r="I30" s="44"/>
    </row>
  </sheetData>
  <sheetProtection sheet="1" objects="1" scenarios="1" selectLockedCells="1"/>
  <protectedRanges>
    <protectedRange sqref="G7:J7" name="Range1"/>
  </protectedRanges>
  <mergeCells count="7">
    <mergeCell ref="B15:D15"/>
    <mergeCell ref="B1:K1"/>
    <mergeCell ref="B2:K3"/>
    <mergeCell ref="B9:F9"/>
    <mergeCell ref="B10:F10"/>
    <mergeCell ref="B7:F7"/>
    <mergeCell ref="B8:F8"/>
  </mergeCells>
  <dataValidations count="4">
    <dataValidation allowBlank="1" showInputMessage="1" showErrorMessage="1" promptTitle="What to enter in this cell?" prompt="Please enter the total of all intrastate gross receipts from January 1 to March 31." sqref="G7"/>
    <dataValidation allowBlank="1" showInputMessage="1" showErrorMessage="1" promptTitle="What to enter in this cell?" prompt="Please enter the total of all intrastate gross receipts from January 1 to June 30. " sqref="H7"/>
    <dataValidation allowBlank="1" showInputMessage="1" showErrorMessage="1" promptTitle="What to enter in this cell?" prompt="Please enter the total of all intrastate gross receipts from January 1 to September 30." sqref="I7"/>
    <dataValidation allowBlank="1" showInputMessage="1" showErrorMessage="1" promptTitle="What to enter in this cell?" prompt="Please enter the total of all intrastate gross receipts from January 1 to December 31." sqref="J7"/>
  </dataValidation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O'Rourke</dc:creator>
  <cp:lastModifiedBy>alicea</cp:lastModifiedBy>
  <cp:lastPrinted>2016-02-12T16:09:32Z</cp:lastPrinted>
  <dcterms:created xsi:type="dcterms:W3CDTF">2012-01-30T17:25:10Z</dcterms:created>
  <dcterms:modified xsi:type="dcterms:W3CDTF">2016-02-16T19:58:41Z</dcterms:modified>
</cp:coreProperties>
</file>